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績予想（月次）" sheetId="1" state="visible" r:id="rId1"/>
    <sheet xmlns:r="http://schemas.openxmlformats.org/officeDocument/2006/relationships" name="売上見込み（案件別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FFF7DD"/>
      </patternFill>
    </fill>
    <fill>
      <patternFill patternType="solid">
        <fgColor rgb="001F3A5F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3" fillId="0" borderId="1" pivotButton="0" quotePrefix="0" xfId="0"/>
    <xf numFmtId="165" fontId="0" fillId="2" borderId="1" pivotButton="0" quotePrefix="0" xfId="0"/>
    <xf numFmtId="165" fontId="0" fillId="0" borderId="1" pivotButton="0" quotePrefix="0" xfId="0"/>
    <xf numFmtId="0" fontId="4" fillId="0" borderId="1" pivotButton="0" quotePrefix="0" xfId="0"/>
    <xf numFmtId="0" fontId="4" fillId="0" borderId="0" pivotButton="0" quotePrefix="0" xfId="0"/>
    <xf numFmtId="164" fontId="0" fillId="0" borderId="0" pivotButton="0" quotePrefix="0" xfId="0"/>
    <xf numFmtId="0" fontId="0" fillId="2" borderId="1" pivotButton="0" quotePrefix="0" xfId="0"/>
    <xf numFmtId="9" fontId="0" fillId="0" borderId="1" pivotButton="0" quotePrefix="0" xfId="0"/>
    <xf numFmtId="9" fontId="0" fillId="2" borderId="1" pivotButton="0" quotePrefix="0" xfId="0"/>
    <xf numFmtId="165" fontId="4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8.5" customWidth="1" min="15" max="15"/>
    <col width="8.5" customWidth="1" min="16" max="16"/>
    <col width="8.5" customWidth="1" min="17" max="17"/>
  </cols>
  <sheetData>
    <row r="1">
      <c r="A1" s="1" t="inlineStr">
        <is>
          <t>業績予想管理表（月次：予算・実績・見込み）</t>
        </is>
      </c>
    </row>
    <row r="2">
      <c r="A2" t="inlineStr">
        <is>
          <t>単位：百万円。上期は実績、下期は見込み。下期の売上は「売上見込み（案件別）」シートの期待値を自動集計。数値は説明のための例です。</t>
        </is>
      </c>
    </row>
    <row r="3">
      <c r="A3" t="inlineStr">
        <is>
          <t>予算の原価率</t>
        </is>
      </c>
      <c r="C3" s="2" t="n">
        <v>0.7</v>
      </c>
    </row>
    <row r="4">
      <c r="A4" t="inlineStr">
        <is>
          <t>下期見込みの原価率</t>
        </is>
      </c>
      <c r="C4" s="2" t="n">
        <v>0.72</v>
      </c>
    </row>
    <row r="6">
      <c r="A6" s="3" t="inlineStr">
        <is>
          <t>項目</t>
        </is>
      </c>
      <c r="B6" s="3" t="inlineStr">
        <is>
          <t>区分</t>
        </is>
      </c>
      <c r="C6" s="3" t="inlineStr">
        <is>
          <t>4月</t>
        </is>
      </c>
      <c r="D6" s="3" t="inlineStr">
        <is>
          <t>5月</t>
        </is>
      </c>
      <c r="E6" s="3" t="inlineStr">
        <is>
          <t>6月</t>
        </is>
      </c>
      <c r="F6" s="3" t="inlineStr">
        <is>
          <t>7月</t>
        </is>
      </c>
      <c r="G6" s="3" t="inlineStr">
        <is>
          <t>8月</t>
        </is>
      </c>
      <c r="H6" s="3" t="inlineStr">
        <is>
          <t>9月</t>
        </is>
      </c>
      <c r="I6" s="3" t="inlineStr">
        <is>
          <t>10月</t>
        </is>
      </c>
      <c r="J6" s="3" t="inlineStr">
        <is>
          <t>11月</t>
        </is>
      </c>
      <c r="K6" s="3" t="inlineStr">
        <is>
          <t>12月</t>
        </is>
      </c>
      <c r="L6" s="3" t="inlineStr">
        <is>
          <t>1月</t>
        </is>
      </c>
      <c r="M6" s="3" t="inlineStr">
        <is>
          <t>2月</t>
        </is>
      </c>
      <c r="N6" s="3" t="inlineStr">
        <is>
          <t>3月</t>
        </is>
      </c>
      <c r="O6" s="3" t="inlineStr">
        <is>
          <t>年間合計</t>
        </is>
      </c>
      <c r="P6" s="3" t="inlineStr">
        <is>
          <t>予算</t>
        </is>
      </c>
      <c r="Q6" s="3" t="inlineStr">
        <is>
          <t>予算との差</t>
        </is>
      </c>
    </row>
    <row r="7">
      <c r="A7" s="4" t="inlineStr">
        <is>
          <t>（月の区分）</t>
        </is>
      </c>
      <c r="B7" s="4" t="n"/>
      <c r="C7" s="5" t="inlineStr">
        <is>
          <t>実績</t>
        </is>
      </c>
      <c r="D7" s="5" t="inlineStr">
        <is>
          <t>実績</t>
        </is>
      </c>
      <c r="E7" s="5" t="inlineStr">
        <is>
          <t>実績</t>
        </is>
      </c>
      <c r="F7" s="5" t="inlineStr">
        <is>
          <t>実績</t>
        </is>
      </c>
      <c r="G7" s="5" t="inlineStr">
        <is>
          <t>実績</t>
        </is>
      </c>
      <c r="H7" s="5" t="inlineStr">
        <is>
          <t>実績</t>
        </is>
      </c>
      <c r="I7" s="6" t="inlineStr">
        <is>
          <t>見込み</t>
        </is>
      </c>
      <c r="J7" s="6" t="inlineStr">
        <is>
          <t>見込み</t>
        </is>
      </c>
      <c r="K7" s="6" t="inlineStr">
        <is>
          <t>見込み</t>
        </is>
      </c>
      <c r="L7" s="6" t="inlineStr">
        <is>
          <t>見込み</t>
        </is>
      </c>
      <c r="M7" s="6" t="inlineStr">
        <is>
          <t>見込み</t>
        </is>
      </c>
      <c r="N7" s="6" t="inlineStr">
        <is>
          <t>見込み</t>
        </is>
      </c>
      <c r="O7" s="4" t="n"/>
      <c r="P7" s="4" t="n"/>
      <c r="Q7" s="4" t="n"/>
    </row>
    <row r="8">
      <c r="A8" s="7" t="inlineStr">
        <is>
          <t>売上高</t>
        </is>
      </c>
      <c r="B8" s="4" t="inlineStr">
        <is>
          <t>予算</t>
        </is>
      </c>
      <c r="C8" s="8" t="n">
        <v>100</v>
      </c>
      <c r="D8" s="8" t="n">
        <v>100</v>
      </c>
      <c r="E8" s="8" t="n">
        <v>100</v>
      </c>
      <c r="F8" s="8" t="n">
        <v>100</v>
      </c>
      <c r="G8" s="8" t="n">
        <v>100</v>
      </c>
      <c r="H8" s="8" t="n">
        <v>100</v>
      </c>
      <c r="I8" s="8" t="n">
        <v>100</v>
      </c>
      <c r="J8" s="8" t="n">
        <v>100</v>
      </c>
      <c r="K8" s="8" t="n">
        <v>100</v>
      </c>
      <c r="L8" s="8" t="n">
        <v>100</v>
      </c>
      <c r="M8" s="8" t="n">
        <v>100</v>
      </c>
      <c r="N8" s="8" t="n">
        <v>100</v>
      </c>
      <c r="O8" s="9">
        <f>SUM(C8:N8)</f>
        <v/>
      </c>
      <c r="P8" s="9" t="n"/>
      <c r="Q8" s="9" t="n"/>
    </row>
    <row r="9">
      <c r="A9" s="7" t="inlineStr">
        <is>
          <t>売上高</t>
        </is>
      </c>
      <c r="B9" s="4" t="inlineStr">
        <is>
          <t>実績・見込み</t>
        </is>
      </c>
      <c r="C9" s="8" t="n">
        <v>90</v>
      </c>
      <c r="D9" s="8" t="n">
        <v>95</v>
      </c>
      <c r="E9" s="8" t="n">
        <v>105</v>
      </c>
      <c r="F9" s="8" t="n">
        <v>85</v>
      </c>
      <c r="G9" s="8" t="n">
        <v>100</v>
      </c>
      <c r="H9" s="8" t="n">
        <v>95</v>
      </c>
      <c r="I9" s="9">
        <f>SUMIFS('売上見込み（案件別）'!$G:$G,'売上見込み（案件別）'!$D:$D,"10月")</f>
        <v/>
      </c>
      <c r="J9" s="9">
        <f>SUMIFS('売上見込み（案件別）'!$G:$G,'売上見込み（案件別）'!$D:$D,"11月")</f>
        <v/>
      </c>
      <c r="K9" s="9">
        <f>SUMIFS('売上見込み（案件別）'!$G:$G,'売上見込み（案件別）'!$D:$D,"12月")</f>
        <v/>
      </c>
      <c r="L9" s="9">
        <f>SUMIFS('売上見込み（案件別）'!$G:$G,'売上見込み（案件別）'!$D:$D,"1月")</f>
        <v/>
      </c>
      <c r="M9" s="9">
        <f>SUMIFS('売上見込み（案件別）'!$G:$G,'売上見込み（案件別）'!$D:$D,"2月")</f>
        <v/>
      </c>
      <c r="N9" s="9">
        <f>SUMIFS('売上見込み（案件別）'!$G:$G,'売上見込み（案件別）'!$D:$D,"3月")</f>
        <v/>
      </c>
      <c r="O9" s="9">
        <f>SUM(C9:N9)</f>
        <v/>
      </c>
      <c r="P9" s="9">
        <f>O8</f>
        <v/>
      </c>
      <c r="Q9" s="9">
        <f>O9-P9</f>
        <v/>
      </c>
    </row>
    <row r="10">
      <c r="A10" s="7" t="inlineStr">
        <is>
          <t>売上原価</t>
        </is>
      </c>
      <c r="B10" s="4" t="inlineStr">
        <is>
          <t>予算</t>
        </is>
      </c>
      <c r="C10" s="9">
        <f>C8*$C$3</f>
        <v/>
      </c>
      <c r="D10" s="9">
        <f>D8*$C$3</f>
        <v/>
      </c>
      <c r="E10" s="9">
        <f>E8*$C$3</f>
        <v/>
      </c>
      <c r="F10" s="9">
        <f>F8*$C$3</f>
        <v/>
      </c>
      <c r="G10" s="9">
        <f>G8*$C$3</f>
        <v/>
      </c>
      <c r="H10" s="9">
        <f>H8*$C$3</f>
        <v/>
      </c>
      <c r="I10" s="9">
        <f>I8*$C$3</f>
        <v/>
      </c>
      <c r="J10" s="9">
        <f>J8*$C$3</f>
        <v/>
      </c>
      <c r="K10" s="9">
        <f>K8*$C$3</f>
        <v/>
      </c>
      <c r="L10" s="9">
        <f>L8*$C$3</f>
        <v/>
      </c>
      <c r="M10" s="9">
        <f>M8*$C$3</f>
        <v/>
      </c>
      <c r="N10" s="9">
        <f>N8*$C$3</f>
        <v/>
      </c>
      <c r="O10" s="9">
        <f>SUM(C10:N10)</f>
        <v/>
      </c>
      <c r="P10" s="9" t="n"/>
      <c r="Q10" s="9" t="n"/>
    </row>
    <row r="11">
      <c r="A11" s="7" t="inlineStr">
        <is>
          <t>売上原価</t>
        </is>
      </c>
      <c r="B11" s="4" t="inlineStr">
        <is>
          <t>実績・見込み</t>
        </is>
      </c>
      <c r="C11" s="8" t="n">
        <v>64</v>
      </c>
      <c r="D11" s="8" t="n">
        <v>67</v>
      </c>
      <c r="E11" s="8" t="n">
        <v>74</v>
      </c>
      <c r="F11" s="8" t="n">
        <v>61</v>
      </c>
      <c r="G11" s="8" t="n">
        <v>70</v>
      </c>
      <c r="H11" s="8" t="n">
        <v>68</v>
      </c>
      <c r="I11" s="9">
        <f>I9*$C$4</f>
        <v/>
      </c>
      <c r="J11" s="9">
        <f>J9*$C$4</f>
        <v/>
      </c>
      <c r="K11" s="9">
        <f>K9*$C$4</f>
        <v/>
      </c>
      <c r="L11" s="9">
        <f>L9*$C$4</f>
        <v/>
      </c>
      <c r="M11" s="9">
        <f>M9*$C$4</f>
        <v/>
      </c>
      <c r="N11" s="9">
        <f>N9*$C$4</f>
        <v/>
      </c>
      <c r="O11" s="9">
        <f>SUM(C11:N11)</f>
        <v/>
      </c>
      <c r="P11" s="9">
        <f>O10</f>
        <v/>
      </c>
      <c r="Q11" s="9">
        <f>O11-P11</f>
        <v/>
      </c>
    </row>
    <row r="12">
      <c r="A12" s="7" t="inlineStr">
        <is>
          <t>粗利</t>
        </is>
      </c>
      <c r="B12" s="4" t="inlineStr">
        <is>
          <t>予算</t>
        </is>
      </c>
      <c r="C12" s="9">
        <f>C8-C10</f>
        <v/>
      </c>
      <c r="D12" s="9">
        <f>D8-D10</f>
        <v/>
      </c>
      <c r="E12" s="9">
        <f>E8-E10</f>
        <v/>
      </c>
      <c r="F12" s="9">
        <f>F8-F10</f>
        <v/>
      </c>
      <c r="G12" s="9">
        <f>G8-G10</f>
        <v/>
      </c>
      <c r="H12" s="9">
        <f>H8-H10</f>
        <v/>
      </c>
      <c r="I12" s="9">
        <f>I8-I10</f>
        <v/>
      </c>
      <c r="J12" s="9">
        <f>J8-J10</f>
        <v/>
      </c>
      <c r="K12" s="9">
        <f>K8-K10</f>
        <v/>
      </c>
      <c r="L12" s="9">
        <f>L8-L10</f>
        <v/>
      </c>
      <c r="M12" s="9">
        <f>M8-M10</f>
        <v/>
      </c>
      <c r="N12" s="9">
        <f>N8-N10</f>
        <v/>
      </c>
      <c r="O12" s="9">
        <f>SUM(C12:N12)</f>
        <v/>
      </c>
      <c r="P12" s="9" t="n"/>
      <c r="Q12" s="9" t="n"/>
    </row>
    <row r="13">
      <c r="A13" s="7" t="inlineStr">
        <is>
          <t>粗利</t>
        </is>
      </c>
      <c r="B13" s="4" t="inlineStr">
        <is>
          <t>実績・見込み</t>
        </is>
      </c>
      <c r="C13" s="9">
        <f>C9-C11</f>
        <v/>
      </c>
      <c r="D13" s="9">
        <f>D9-D11</f>
        <v/>
      </c>
      <c r="E13" s="9">
        <f>E9-E11</f>
        <v/>
      </c>
      <c r="F13" s="9">
        <f>F9-F11</f>
        <v/>
      </c>
      <c r="G13" s="9">
        <f>G9-G11</f>
        <v/>
      </c>
      <c r="H13" s="9">
        <f>H9-H11</f>
        <v/>
      </c>
      <c r="I13" s="9">
        <f>I9-I11</f>
        <v/>
      </c>
      <c r="J13" s="9">
        <f>J9-J11</f>
        <v/>
      </c>
      <c r="K13" s="9">
        <f>K9-K11</f>
        <v/>
      </c>
      <c r="L13" s="9">
        <f>L9-L11</f>
        <v/>
      </c>
      <c r="M13" s="9">
        <f>M9-M11</f>
        <v/>
      </c>
      <c r="N13" s="9">
        <f>N9-N11</f>
        <v/>
      </c>
      <c r="O13" s="9">
        <f>SUM(C13:N13)</f>
        <v/>
      </c>
      <c r="P13" s="9">
        <f>O12</f>
        <v/>
      </c>
      <c r="Q13" s="9">
        <f>O13-P13</f>
        <v/>
      </c>
    </row>
    <row r="14">
      <c r="A14" s="7" t="inlineStr">
        <is>
          <t>販売費及び一般管理費</t>
        </is>
      </c>
      <c r="B14" s="4" t="inlineStr">
        <is>
          <t>予算</t>
        </is>
      </c>
      <c r="C14" s="8" t="n">
        <v>20</v>
      </c>
      <c r="D14" s="8" t="n">
        <v>20</v>
      </c>
      <c r="E14" s="8" t="n">
        <v>20</v>
      </c>
      <c r="F14" s="8" t="n">
        <v>20</v>
      </c>
      <c r="G14" s="8" t="n">
        <v>20</v>
      </c>
      <c r="H14" s="8" t="n">
        <v>20</v>
      </c>
      <c r="I14" s="8" t="n">
        <v>20</v>
      </c>
      <c r="J14" s="8" t="n">
        <v>20</v>
      </c>
      <c r="K14" s="8" t="n">
        <v>20</v>
      </c>
      <c r="L14" s="8" t="n">
        <v>20</v>
      </c>
      <c r="M14" s="8" t="n">
        <v>20</v>
      </c>
      <c r="N14" s="8" t="n">
        <v>20</v>
      </c>
      <c r="O14" s="9">
        <f>SUM(C14:N14)</f>
        <v/>
      </c>
      <c r="P14" s="9" t="n"/>
      <c r="Q14" s="9" t="n"/>
    </row>
    <row r="15">
      <c r="A15" s="7" t="inlineStr">
        <is>
          <t>販売費及び一般管理費</t>
        </is>
      </c>
      <c r="B15" s="4" t="inlineStr">
        <is>
          <t>実績・見込み</t>
        </is>
      </c>
      <c r="C15" s="8" t="n">
        <v>20</v>
      </c>
      <c r="D15" s="8" t="n">
        <v>21</v>
      </c>
      <c r="E15" s="8" t="n">
        <v>20</v>
      </c>
      <c r="F15" s="8" t="n">
        <v>22</v>
      </c>
      <c r="G15" s="8" t="n">
        <v>20</v>
      </c>
      <c r="H15" s="8" t="n">
        <v>21</v>
      </c>
      <c r="I15" s="8" t="n">
        <v>21</v>
      </c>
      <c r="J15" s="8" t="n">
        <v>21</v>
      </c>
      <c r="K15" s="8" t="n">
        <v>21</v>
      </c>
      <c r="L15" s="8" t="n">
        <v>21</v>
      </c>
      <c r="M15" s="8" t="n">
        <v>21</v>
      </c>
      <c r="N15" s="8" t="n">
        <v>21</v>
      </c>
      <c r="O15" s="9">
        <f>SUM(C15:N15)</f>
        <v/>
      </c>
      <c r="P15" s="9">
        <f>O14</f>
        <v/>
      </c>
      <c r="Q15" s="9">
        <f>O15-P15</f>
        <v/>
      </c>
    </row>
    <row r="16">
      <c r="A16" s="10" t="inlineStr">
        <is>
          <t>営業利益</t>
        </is>
      </c>
      <c r="B16" s="4" t="inlineStr">
        <is>
          <t>予算</t>
        </is>
      </c>
      <c r="C16" s="9">
        <f>C12-C14</f>
        <v/>
      </c>
      <c r="D16" s="9">
        <f>D12-D14</f>
        <v/>
      </c>
      <c r="E16" s="9">
        <f>E12-E14</f>
        <v/>
      </c>
      <c r="F16" s="9">
        <f>F12-F14</f>
        <v/>
      </c>
      <c r="G16" s="9">
        <f>G12-G14</f>
        <v/>
      </c>
      <c r="H16" s="9">
        <f>H12-H14</f>
        <v/>
      </c>
      <c r="I16" s="9">
        <f>I12-I14</f>
        <v/>
      </c>
      <c r="J16" s="9">
        <f>J12-J14</f>
        <v/>
      </c>
      <c r="K16" s="9">
        <f>K12-K14</f>
        <v/>
      </c>
      <c r="L16" s="9">
        <f>L12-L14</f>
        <v/>
      </c>
      <c r="M16" s="9">
        <f>M12-M14</f>
        <v/>
      </c>
      <c r="N16" s="9">
        <f>N12-N14</f>
        <v/>
      </c>
      <c r="O16" s="9">
        <f>SUM(C16:N16)</f>
        <v/>
      </c>
      <c r="P16" s="9" t="n"/>
      <c r="Q16" s="9" t="n"/>
    </row>
    <row r="17">
      <c r="A17" s="10" t="inlineStr">
        <is>
          <t>営業利益</t>
        </is>
      </c>
      <c r="B17" s="4" t="inlineStr">
        <is>
          <t>実績・見込み</t>
        </is>
      </c>
      <c r="C17" s="9">
        <f>C13-C15</f>
        <v/>
      </c>
      <c r="D17" s="9">
        <f>D13-D15</f>
        <v/>
      </c>
      <c r="E17" s="9">
        <f>E13-E15</f>
        <v/>
      </c>
      <c r="F17" s="9">
        <f>F13-F15</f>
        <v/>
      </c>
      <c r="G17" s="9">
        <f>G13-G15</f>
        <v/>
      </c>
      <c r="H17" s="9">
        <f>H13-H15</f>
        <v/>
      </c>
      <c r="I17" s="9">
        <f>I13-I15</f>
        <v/>
      </c>
      <c r="J17" s="9">
        <f>J13-J15</f>
        <v/>
      </c>
      <c r="K17" s="9">
        <f>K13-K15</f>
        <v/>
      </c>
      <c r="L17" s="9">
        <f>L13-L15</f>
        <v/>
      </c>
      <c r="M17" s="9">
        <f>M13-M15</f>
        <v/>
      </c>
      <c r="N17" s="9">
        <f>N13-N15</f>
        <v/>
      </c>
      <c r="O17" s="9">
        <f>SUM(C17:N17)</f>
        <v/>
      </c>
      <c r="P17" s="9">
        <f>O16</f>
        <v/>
      </c>
      <c r="Q17" s="9">
        <f>O17-P17</f>
        <v/>
      </c>
    </row>
    <row r="19">
      <c r="A19" s="11" t="inlineStr">
        <is>
          <t>営業利益率（予算）</t>
        </is>
      </c>
      <c r="O19" s="12">
        <f>IF(O8=0,"",O16/O8)</f>
        <v/>
      </c>
    </row>
    <row r="20">
      <c r="A20" s="11" t="inlineStr">
        <is>
          <t>営業利益率（業績予想）</t>
        </is>
      </c>
      <c r="O20" s="12">
        <f>IF(O9=0,"",O17/O9)</f>
        <v/>
      </c>
    </row>
    <row r="22">
      <c r="A22" t="inlineStr">
        <is>
          <t>※毎月、実績が確定した月の区分を「実績」に切り替え、残りの月の見込みを更新します（ローリング）。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8" customWidth="1" min="3" max="3"/>
    <col width="8" customWidth="1" min="4" max="4"/>
    <col width="12" customWidth="1" min="5" max="5"/>
    <col width="8" customWidth="1" min="6" max="6"/>
    <col width="13" customWidth="1" min="7" max="7"/>
    <col width="3" customWidth="1" min="8" max="8"/>
    <col width="3" customWidth="1" min="9" max="9"/>
    <col width="8" customWidth="1" min="10" max="10"/>
    <col width="8" customWidth="1" min="11" max="11"/>
    <col width="20" customWidth="1" min="12" max="12"/>
  </cols>
  <sheetData>
    <row r="1">
      <c r="A1" s="1" t="inlineStr">
        <is>
          <t>売上見込み（案件別・確度別の期待値）</t>
        </is>
      </c>
    </row>
    <row r="2">
      <c r="A2" t="inlineStr">
        <is>
          <t>確度ごとの掛け率で期待値を計算します。掛け率は右の表で変更できます。</t>
        </is>
      </c>
    </row>
    <row r="4">
      <c r="A4" s="3" t="inlineStr">
        <is>
          <t>案件</t>
        </is>
      </c>
      <c r="B4" s="3" t="inlineStr">
        <is>
          <t>顧客・内容</t>
        </is>
      </c>
      <c r="C4" s="3" t="inlineStr">
        <is>
          <t>確度</t>
        </is>
      </c>
      <c r="D4" s="3" t="inlineStr">
        <is>
          <t>計上月</t>
        </is>
      </c>
      <c r="E4" s="3" t="inlineStr">
        <is>
          <t>金額（百万円）</t>
        </is>
      </c>
      <c r="F4" s="3" t="inlineStr">
        <is>
          <t>掛け率</t>
        </is>
      </c>
      <c r="G4" s="3" t="inlineStr">
        <is>
          <t>期待値（百万円）</t>
        </is>
      </c>
      <c r="J4" s="3" t="inlineStr">
        <is>
          <t>確度</t>
        </is>
      </c>
      <c r="K4" s="3" t="inlineStr">
        <is>
          <t>掛け率</t>
        </is>
      </c>
      <c r="L4" s="3" t="inlineStr">
        <is>
          <t>定義</t>
        </is>
      </c>
    </row>
    <row r="5">
      <c r="A5" s="4" t="inlineStr">
        <is>
          <t>P-01</t>
        </is>
      </c>
      <c r="B5" s="4" t="inlineStr">
        <is>
          <t>A社 基幹刷新</t>
        </is>
      </c>
      <c r="C5" s="13" t="inlineStr">
        <is>
          <t>受注済</t>
        </is>
      </c>
      <c r="D5" s="13" t="inlineStr">
        <is>
          <t>10月</t>
        </is>
      </c>
      <c r="E5" s="13" t="n">
        <v>60</v>
      </c>
      <c r="F5" s="14">
        <f>IFERROR(VLOOKUP(C5,$J$5:$K$8,2,FALSE),0)</f>
        <v/>
      </c>
      <c r="G5" s="9">
        <f>E5*F5</f>
        <v/>
      </c>
      <c r="J5" s="4" t="inlineStr">
        <is>
          <t>受注済</t>
        </is>
      </c>
      <c r="K5" s="15" t="n">
        <v>1</v>
      </c>
      <c r="L5" s="4" t="inlineStr">
        <is>
          <t>契約締結済み</t>
        </is>
      </c>
    </row>
    <row r="6">
      <c r="A6" s="4" t="inlineStr">
        <is>
          <t>P-02</t>
        </is>
      </c>
      <c r="B6" s="4" t="inlineStr">
        <is>
          <t>B社 サイト制作</t>
        </is>
      </c>
      <c r="C6" s="13" t="inlineStr">
        <is>
          <t>受注済</t>
        </is>
      </c>
      <c r="D6" s="13" t="inlineStr">
        <is>
          <t>10月</t>
        </is>
      </c>
      <c r="E6" s="13" t="n">
        <v>30</v>
      </c>
      <c r="F6" s="14">
        <f>IFERROR(VLOOKUP(C6,$J$5:$K$8,2,FALSE),0)</f>
        <v/>
      </c>
      <c r="G6" s="9">
        <f>E6*F6</f>
        <v/>
      </c>
      <c r="J6" s="4" t="inlineStr">
        <is>
          <t>A</t>
        </is>
      </c>
      <c r="K6" s="15" t="n">
        <v>0.8</v>
      </c>
      <c r="L6" s="4" t="inlineStr">
        <is>
          <t>内示・最終調整中</t>
        </is>
      </c>
    </row>
    <row r="7">
      <c r="A7" s="4" t="inlineStr">
        <is>
          <t>P-03</t>
        </is>
      </c>
      <c r="B7" s="4" t="inlineStr">
        <is>
          <t>C社 業務改善</t>
        </is>
      </c>
      <c r="C7" s="13" t="inlineStr">
        <is>
          <t>受注済</t>
        </is>
      </c>
      <c r="D7" s="13" t="inlineStr">
        <is>
          <t>11月</t>
        </is>
      </c>
      <c r="E7" s="13" t="n">
        <v>80</v>
      </c>
      <c r="F7" s="14">
        <f>IFERROR(VLOOKUP(C7,$J$5:$K$8,2,FALSE),0)</f>
        <v/>
      </c>
      <c r="G7" s="9">
        <f>E7*F7</f>
        <v/>
      </c>
      <c r="J7" s="4" t="inlineStr">
        <is>
          <t>B</t>
        </is>
      </c>
      <c r="K7" s="15" t="n">
        <v>0.5</v>
      </c>
      <c r="L7" s="4" t="inlineStr">
        <is>
          <t>提案済み・競合あり</t>
        </is>
      </c>
    </row>
    <row r="8">
      <c r="A8" s="4" t="inlineStr">
        <is>
          <t>P-04</t>
        </is>
      </c>
      <c r="B8" s="4" t="inlineStr">
        <is>
          <t>D社 システム開発</t>
        </is>
      </c>
      <c r="C8" s="13" t="inlineStr">
        <is>
          <t>受注済</t>
        </is>
      </c>
      <c r="D8" s="13" t="inlineStr">
        <is>
          <t>12月</t>
        </is>
      </c>
      <c r="E8" s="13" t="n">
        <v>70</v>
      </c>
      <c r="F8" s="14">
        <f>IFERROR(VLOOKUP(C8,$J$5:$K$8,2,FALSE),0)</f>
        <v/>
      </c>
      <c r="G8" s="9">
        <f>E8*F8</f>
        <v/>
      </c>
      <c r="J8" s="4" t="inlineStr">
        <is>
          <t>C</t>
        </is>
      </c>
      <c r="K8" s="15" t="n">
        <v>0.2</v>
      </c>
      <c r="L8" s="4" t="inlineStr">
        <is>
          <t>引き合い・初期段階</t>
        </is>
      </c>
    </row>
    <row r="9">
      <c r="A9" s="4" t="inlineStr">
        <is>
          <t>P-05</t>
        </is>
      </c>
      <c r="B9" s="4" t="inlineStr">
        <is>
          <t>E社 開発</t>
        </is>
      </c>
      <c r="C9" s="13" t="inlineStr">
        <is>
          <t>受注済</t>
        </is>
      </c>
      <c r="D9" s="13" t="inlineStr">
        <is>
          <t>1月</t>
        </is>
      </c>
      <c r="E9" s="13" t="n">
        <v>50</v>
      </c>
      <c r="F9" s="14">
        <f>IFERROR(VLOOKUP(C9,$J$5:$K$8,2,FALSE),0)</f>
        <v/>
      </c>
      <c r="G9" s="9">
        <f>E9*F9</f>
        <v/>
      </c>
    </row>
    <row r="10">
      <c r="A10" s="4" t="inlineStr">
        <is>
          <t>P-06</t>
        </is>
      </c>
      <c r="B10" s="4" t="inlineStr">
        <is>
          <t>F社 追加開発</t>
        </is>
      </c>
      <c r="C10" s="13" t="inlineStr">
        <is>
          <t>A</t>
        </is>
      </c>
      <c r="D10" s="13" t="inlineStr">
        <is>
          <t>11月</t>
        </is>
      </c>
      <c r="E10" s="13" t="n">
        <v>25</v>
      </c>
      <c r="F10" s="14">
        <f>IFERROR(VLOOKUP(C10,$J$5:$K$8,2,FALSE),0)</f>
        <v/>
      </c>
      <c r="G10" s="9">
        <f>E10*F10</f>
        <v/>
      </c>
    </row>
    <row r="11">
      <c r="A11" s="4" t="inlineStr">
        <is>
          <t>P-07</t>
        </is>
      </c>
      <c r="B11" s="4" t="inlineStr">
        <is>
          <t>G社 導入支援</t>
        </is>
      </c>
      <c r="C11" s="13" t="inlineStr">
        <is>
          <t>A</t>
        </is>
      </c>
      <c r="D11" s="13" t="inlineStr">
        <is>
          <t>1月</t>
        </is>
      </c>
      <c r="E11" s="13" t="n">
        <v>60</v>
      </c>
      <c r="F11" s="14">
        <f>IFERROR(VLOOKUP(C11,$J$5:$K$8,2,FALSE),0)</f>
        <v/>
      </c>
      <c r="G11" s="9">
        <f>E11*F11</f>
        <v/>
      </c>
    </row>
    <row r="12">
      <c r="A12" s="4" t="inlineStr">
        <is>
          <t>P-08</t>
        </is>
      </c>
      <c r="B12" s="4" t="inlineStr">
        <is>
          <t>H社 システム刷新</t>
        </is>
      </c>
      <c r="C12" s="13" t="inlineStr">
        <is>
          <t>A</t>
        </is>
      </c>
      <c r="D12" s="13" t="inlineStr">
        <is>
          <t>2月</t>
        </is>
      </c>
      <c r="E12" s="13" t="n">
        <v>90</v>
      </c>
      <c r="F12" s="14">
        <f>IFERROR(VLOOKUP(C12,$J$5:$K$8,2,FALSE),0)</f>
        <v/>
      </c>
      <c r="G12" s="9">
        <f>E12*F12</f>
        <v/>
      </c>
    </row>
    <row r="13">
      <c r="A13" s="4" t="inlineStr">
        <is>
          <t>P-09</t>
        </is>
      </c>
      <c r="B13" s="4" t="inlineStr">
        <is>
          <t>I社 制作</t>
        </is>
      </c>
      <c r="C13" s="13" t="inlineStr">
        <is>
          <t>B</t>
        </is>
      </c>
      <c r="D13" s="13" t="inlineStr">
        <is>
          <t>12月</t>
        </is>
      </c>
      <c r="E13" s="13" t="n">
        <v>40</v>
      </c>
      <c r="F13" s="14">
        <f>IFERROR(VLOOKUP(C13,$J$5:$K$8,2,FALSE),0)</f>
        <v/>
      </c>
      <c r="G13" s="9">
        <f>E13*F13</f>
        <v/>
      </c>
    </row>
    <row r="14">
      <c r="A14" s="4" t="inlineStr">
        <is>
          <t>P-10</t>
        </is>
      </c>
      <c r="B14" s="4" t="inlineStr">
        <is>
          <t>J社 開発</t>
        </is>
      </c>
      <c r="C14" s="13" t="inlineStr">
        <is>
          <t>B</t>
        </is>
      </c>
      <c r="D14" s="13" t="inlineStr">
        <is>
          <t>2月</t>
        </is>
      </c>
      <c r="E14" s="13" t="n">
        <v>60</v>
      </c>
      <c r="F14" s="14">
        <f>IFERROR(VLOOKUP(C14,$J$5:$K$8,2,FALSE),0)</f>
        <v/>
      </c>
      <c r="G14" s="9">
        <f>E14*F14</f>
        <v/>
      </c>
    </row>
    <row r="15">
      <c r="A15" s="4" t="inlineStr">
        <is>
          <t>P-11</t>
        </is>
      </c>
      <c r="B15" s="4" t="inlineStr">
        <is>
          <t>K社 全社導入</t>
        </is>
      </c>
      <c r="C15" s="13" t="inlineStr">
        <is>
          <t>B</t>
        </is>
      </c>
      <c r="D15" s="13" t="inlineStr">
        <is>
          <t>3月</t>
        </is>
      </c>
      <c r="E15" s="13" t="n">
        <v>120</v>
      </c>
      <c r="F15" s="14">
        <f>IFERROR(VLOOKUP(C15,$J$5:$K$8,2,FALSE),0)</f>
        <v/>
      </c>
      <c r="G15" s="9">
        <f>E15*F15</f>
        <v/>
      </c>
    </row>
    <row r="16">
      <c r="A16" s="4" t="inlineStr">
        <is>
          <t>P-12</t>
        </is>
      </c>
      <c r="B16" s="4" t="inlineStr">
        <is>
          <t>L社 新規</t>
        </is>
      </c>
      <c r="C16" s="13" t="inlineStr">
        <is>
          <t>C</t>
        </is>
      </c>
      <c r="D16" s="13" t="inlineStr">
        <is>
          <t>3月</t>
        </is>
      </c>
      <c r="E16" s="13" t="n">
        <v>100</v>
      </c>
      <c r="F16" s="14">
        <f>IFERROR(VLOOKUP(C16,$J$5:$K$8,2,FALSE),0)</f>
        <v/>
      </c>
      <c r="G16" s="9">
        <f>E16*F16</f>
        <v/>
      </c>
    </row>
    <row r="17">
      <c r="A17" s="4" t="inlineStr">
        <is>
          <t>P-13</t>
        </is>
      </c>
      <c r="B17" s="4" t="inlineStr">
        <is>
          <t>M社 新規</t>
        </is>
      </c>
      <c r="C17" s="13" t="inlineStr">
        <is>
          <t>C</t>
        </is>
      </c>
      <c r="D17" s="13" t="inlineStr">
        <is>
          <t>1月</t>
        </is>
      </c>
      <c r="E17" s="13" t="n">
        <v>50</v>
      </c>
      <c r="F17" s="14">
        <f>IFERROR(VLOOKUP(C17,$J$5:$K$8,2,FALSE),0)</f>
        <v/>
      </c>
      <c r="G17" s="9">
        <f>E17*F17</f>
        <v/>
      </c>
    </row>
    <row r="18">
      <c r="A18" s="4" t="inlineStr">
        <is>
          <t>P-14</t>
        </is>
      </c>
      <c r="B18" s="4" t="inlineStr">
        <is>
          <t>保守契約 継続（月額）</t>
        </is>
      </c>
      <c r="C18" s="13" t="inlineStr">
        <is>
          <t>受注済</t>
        </is>
      </c>
      <c r="D18" s="13" t="inlineStr">
        <is>
          <t>10月</t>
        </is>
      </c>
      <c r="E18" s="13" t="n">
        <v>20</v>
      </c>
      <c r="F18" s="14">
        <f>IFERROR(VLOOKUP(C18,$J$5:$K$8,2,FALSE),0)</f>
        <v/>
      </c>
      <c r="G18" s="9">
        <f>E18*F18</f>
        <v/>
      </c>
    </row>
    <row r="19">
      <c r="A19" s="4" t="inlineStr">
        <is>
          <t>P-15</t>
        </is>
      </c>
      <c r="B19" s="4" t="inlineStr">
        <is>
          <t>保守契約 継続（月額）</t>
        </is>
      </c>
      <c r="C19" s="13" t="inlineStr">
        <is>
          <t>受注済</t>
        </is>
      </c>
      <c r="D19" s="13" t="inlineStr">
        <is>
          <t>11月</t>
        </is>
      </c>
      <c r="E19" s="13" t="n">
        <v>20</v>
      </c>
      <c r="F19" s="14">
        <f>IFERROR(VLOOKUP(C19,$J$5:$K$8,2,FALSE),0)</f>
        <v/>
      </c>
      <c r="G19" s="9">
        <f>E19*F19</f>
        <v/>
      </c>
    </row>
    <row r="20">
      <c r="A20" s="4" t="inlineStr">
        <is>
          <t>P-16</t>
        </is>
      </c>
      <c r="B20" s="4" t="inlineStr">
        <is>
          <t>保守契約 継続（月額）</t>
        </is>
      </c>
      <c r="C20" s="13" t="inlineStr">
        <is>
          <t>受注済</t>
        </is>
      </c>
      <c r="D20" s="13" t="inlineStr">
        <is>
          <t>12月</t>
        </is>
      </c>
      <c r="E20" s="13" t="n">
        <v>20</v>
      </c>
      <c r="F20" s="14">
        <f>IFERROR(VLOOKUP(C20,$J$5:$K$8,2,FALSE),0)</f>
        <v/>
      </c>
      <c r="G20" s="9">
        <f>E20*F20</f>
        <v/>
      </c>
    </row>
    <row r="21">
      <c r="A21" s="4" t="inlineStr">
        <is>
          <t>P-17</t>
        </is>
      </c>
      <c r="B21" s="4" t="inlineStr">
        <is>
          <t>保守契約 継続（月額）</t>
        </is>
      </c>
      <c r="C21" s="13" t="inlineStr">
        <is>
          <t>受注済</t>
        </is>
      </c>
      <c r="D21" s="13" t="inlineStr">
        <is>
          <t>1月</t>
        </is>
      </c>
      <c r="E21" s="13" t="n">
        <v>20</v>
      </c>
      <c r="F21" s="14">
        <f>IFERROR(VLOOKUP(C21,$J$5:$K$8,2,FALSE),0)</f>
        <v/>
      </c>
      <c r="G21" s="9">
        <f>E21*F21</f>
        <v/>
      </c>
    </row>
    <row r="22">
      <c r="A22" s="4" t="inlineStr">
        <is>
          <t>P-18</t>
        </is>
      </c>
      <c r="B22" s="4" t="inlineStr">
        <is>
          <t>保守契約 継続（月額）</t>
        </is>
      </c>
      <c r="C22" s="13" t="inlineStr">
        <is>
          <t>受注済</t>
        </is>
      </c>
      <c r="D22" s="13" t="inlineStr">
        <is>
          <t>2月</t>
        </is>
      </c>
      <c r="E22" s="13" t="n">
        <v>20</v>
      </c>
      <c r="F22" s="14">
        <f>IFERROR(VLOOKUP(C22,$J$5:$K$8,2,FALSE),0)</f>
        <v/>
      </c>
      <c r="G22" s="9">
        <f>E22*F22</f>
        <v/>
      </c>
    </row>
    <row r="23">
      <c r="A23" s="4" t="inlineStr">
        <is>
          <t>P-19</t>
        </is>
      </c>
      <c r="B23" s="4" t="inlineStr">
        <is>
          <t>保守契約 継続（月額）</t>
        </is>
      </c>
      <c r="C23" s="13" t="inlineStr">
        <is>
          <t>受注済</t>
        </is>
      </c>
      <c r="D23" s="13" t="inlineStr">
        <is>
          <t>3月</t>
        </is>
      </c>
      <c r="E23" s="13" t="n">
        <v>20</v>
      </c>
      <c r="F23" s="14">
        <f>IFERROR(VLOOKUP(C23,$J$5:$K$8,2,FALSE),0)</f>
        <v/>
      </c>
      <c r="G23" s="9">
        <f>E23*F23</f>
        <v/>
      </c>
    </row>
    <row r="24">
      <c r="B24" s="11" t="inlineStr">
        <is>
          <t>合計</t>
        </is>
      </c>
      <c r="E24" s="16">
        <f>SUM(E5:E23)</f>
        <v/>
      </c>
      <c r="G24" s="16">
        <f>SUM(G5:G23)</f>
        <v/>
      </c>
    </row>
    <row r="26">
      <c r="A26" s="3" t="inlineStr">
        <is>
          <t>確度</t>
        </is>
      </c>
      <c r="B26" s="3" t="inlineStr">
        <is>
          <t>金額合計</t>
        </is>
      </c>
      <c r="C26" s="3" t="inlineStr">
        <is>
          <t>期待値合計</t>
        </is>
      </c>
    </row>
    <row r="27">
      <c r="A27" t="inlineStr">
        <is>
          <t>受注済</t>
        </is>
      </c>
      <c r="B27" s="17">
        <f>SUMIF($C$5:$C$23,A27,$E$5:$E$23)</f>
        <v/>
      </c>
      <c r="C27" s="17">
        <f>SUMIF($C$5:$C$23,A27,$G$5:$G$23)</f>
        <v/>
      </c>
    </row>
    <row r="28">
      <c r="A28" t="inlineStr">
        <is>
          <t>A</t>
        </is>
      </c>
      <c r="B28" s="17">
        <f>SUMIF($C$5:$C$23,A28,$E$5:$E$23)</f>
        <v/>
      </c>
      <c r="C28" s="17">
        <f>SUMIF($C$5:$C$23,A28,$G$5:$G$23)</f>
        <v/>
      </c>
    </row>
    <row r="29">
      <c r="A29" t="inlineStr">
        <is>
          <t>B</t>
        </is>
      </c>
      <c r="B29" s="17">
        <f>SUMIF($C$5:$C$23,A29,$E$5:$E$23)</f>
        <v/>
      </c>
      <c r="C29" s="17">
        <f>SUMIF($C$5:$C$23,A29,$G$5:$G$23)</f>
        <v/>
      </c>
    </row>
    <row r="30">
      <c r="A30" t="inlineStr">
        <is>
          <t>C</t>
        </is>
      </c>
      <c r="B30" s="17">
        <f>SUMIF($C$5:$C$23,A30,$E$5:$E$23)</f>
        <v/>
      </c>
      <c r="C30" s="17">
        <f>SUMIF($C$5:$C$23,A30,$G$5:$G$23)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2026-10-27T21:48:34Z</dcterms:created>
  <dcterms:modified xmlns:dcterms="http://purl.org/dc/terms/" xmlns:xsi="http://www.w3.org/2001/XMLSchema-instance" xsi:type="dcterms:W3CDTF">2026-10-27T21:48:34Z</dcterms:modified>
</cp:coreProperties>
</file>